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FD28EF3F-E578-40E8-828A-88A3F40F994F}" xr6:coauthVersionLast="36" xr6:coauthVersionMax="36" xr10:uidLastSave="{00000000-0000-0000-0000-000000000000}"/>
  <bookViews>
    <workbookView xWindow="0" yWindow="0" windowWidth="38400" windowHeight="17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2" i="1"/>
  <c r="L4" i="1"/>
  <c r="L12" i="1" s="1"/>
  <c r="L6" i="1" s="1"/>
  <c r="L9" i="1" s="1"/>
  <c r="B6" i="1" l="1"/>
  <c r="H14" i="1"/>
</calcChain>
</file>

<file path=xl/sharedStrings.xml><?xml version="1.0" encoding="utf-8"?>
<sst xmlns="http://schemas.openxmlformats.org/spreadsheetml/2006/main" count="28" uniqueCount="27">
  <si>
    <t>Суммарный ток потребления устройств ПЛС, А</t>
  </si>
  <si>
    <t>Сечение проводника ПЛС, мм2</t>
  </si>
  <si>
    <t>Макс. Емкость ПЛС, пФ</t>
  </si>
  <si>
    <t>Макс. Пост. Времени ПЛС, мкс</t>
  </si>
  <si>
    <t>D (вспомогательная переменная)</t>
  </si>
  <si>
    <t>A (вспомогательная переменная)</t>
  </si>
  <si>
    <t>B (вспомогательная переменная)</t>
  </si>
  <si>
    <t>Максимальная длина ПЛС, м</t>
  </si>
  <si>
    <t>Макс. сопр. жил кабеля ПЛС, Ом</t>
  </si>
  <si>
    <t>Погонная емкость кабеля, пФ/м</t>
  </si>
  <si>
    <t>55/70</t>
  </si>
  <si>
    <t>Номинальное сечение жил, мм2</t>
  </si>
  <si>
    <t>65/80</t>
  </si>
  <si>
    <t>70/85</t>
  </si>
  <si>
    <t>75/90</t>
  </si>
  <si>
    <t>Программа расчета максимальной длины проводной линии связи (ПЛС)</t>
  </si>
  <si>
    <t>Введите необходимые параметры</t>
  </si>
  <si>
    <t>Методика использования программы:</t>
  </si>
  <si>
    <t>1. Суммарный ток потребления устройств ПЛС считается как сумма потребляемых токов всех устройств одного кольца ПЛС, 
получающих питание от проводной линии связи.</t>
  </si>
  <si>
    <t>2. Сечение проводника и погонная емкость кабеля задаются согласно документации завода-производителя на применяемый 
кабель. В таблице ниже для примера приведены параметры кабеля КПСнг(А)-FRLS производства компании 
"ТЕХНОКАБЕЛЬ-НН":</t>
  </si>
  <si>
    <t>Электрическая емкость пары, не более, пФ/м, без экрана/с экраном</t>
  </si>
  <si>
    <t>3. Максимальное сечение подключаемого кабеля не должно превышать 1 мм2.</t>
  </si>
  <si>
    <t>4. Максимальное активное сопротивление ПЛС - 50 Ом</t>
  </si>
  <si>
    <t>5. Минимальное сопротивление изоляции между проводами ПЛС - 50кОм.</t>
  </si>
  <si>
    <t>Минимальное напряжение ПЛС, В (рекоменд. не ниже 12.5 В)</t>
  </si>
  <si>
    <t>Максимальное напряжение ПЛС, В (19.5 В)</t>
  </si>
  <si>
    <t>Уд. эл. Сопр. проводника ПЛС (для меди: 0.0175 Ом*мм2/м)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</si>
</sst>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0"/>
      <name val="Arial Cyr"/>
      <charset val="204"/>
    </font>
    <font>
      <b/>
      <sz val="11"/>
      <color theme="1"/>
      <name val="Arial"/>
      <family val="2"/>
      <charset val="204"/>
    </font>
    <font>
      <sz val="10"/>
      <color theme="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7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/>
    <xf numFmtId="49" fontId="2" fillId="4" borderId="13" xfId="0" applyNumberFormat="1" applyFont="1" applyFill="1" applyBorder="1" applyAlignment="1">
      <alignment horizontal="left" vertical="center" wrapText="1"/>
    </xf>
    <xf numFmtId="49" fontId="2" fillId="4" borderId="14" xfId="0" applyNumberFormat="1" applyFont="1" applyFill="1" applyBorder="1" applyAlignment="1">
      <alignment horizontal="left" vertical="center" wrapText="1"/>
    </xf>
    <xf numFmtId="49" fontId="2" fillId="4" borderId="17" xfId="0" applyNumberFormat="1" applyFont="1" applyFill="1" applyBorder="1" applyAlignment="1">
      <alignment horizontal="left" vertical="center" wrapText="1"/>
    </xf>
    <xf numFmtId="49" fontId="2" fillId="4" borderId="18" xfId="0" applyNumberFormat="1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0" xfId="0" applyFont="1" applyBorder="1"/>
    <xf numFmtId="0" fontId="8" fillId="2" borderId="0" xfId="0" applyFont="1" applyFill="1"/>
    <xf numFmtId="2" fontId="2" fillId="5" borderId="2" xfId="0" applyNumberFormat="1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upport.rubetek.com/ru/fire-alarm/for-designer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367863</xdr:colOff>
      <xdr:row>6</xdr:row>
      <xdr:rowOff>36771</xdr:rowOff>
    </xdr:to>
    <xdr:pic>
      <xdr:nvPicPr>
        <xdr:cNvPr id="8" name="Рисунок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DC9806-E876-48D8-84AB-BF74E1CA0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070" y="0"/>
          <a:ext cx="2108638" cy="118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showGridLines="0" tabSelected="1" zoomScale="145" zoomScaleNormal="145" workbookViewId="0">
      <selection activeCell="D29" sqref="D29"/>
    </sheetView>
  </sheetViews>
  <sheetFormatPr defaultRowHeight="12.75" x14ac:dyDescent="0.2"/>
  <cols>
    <col min="1" max="1" width="3" style="1" customWidth="1"/>
    <col min="2" max="2" width="26.140625" style="1" customWidth="1"/>
    <col min="3" max="3" width="9.85546875" style="1" customWidth="1"/>
    <col min="4" max="7" width="10.7109375" style="1" customWidth="1"/>
    <col min="8" max="8" width="0.7109375" style="1" customWidth="1"/>
    <col min="9" max="9" width="8.140625" style="1" customWidth="1"/>
    <col min="10" max="10" width="0.7109375" style="1" customWidth="1"/>
    <col min="11" max="11" width="9.140625" style="1"/>
    <col min="12" max="12" width="10.5703125" style="1" bestFit="1" customWidth="1"/>
    <col min="13" max="13" width="5.7109375" style="1" customWidth="1"/>
    <col min="14" max="14" width="3.140625" style="1" customWidth="1"/>
    <col min="15" max="16384" width="9.140625" style="1"/>
  </cols>
  <sheetData>
    <row r="1" spans="1:14" x14ac:dyDescent="0.2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3.25" customHeight="1" x14ac:dyDescent="0.2">
      <c r="A2" s="2"/>
      <c r="B2" s="2"/>
      <c r="C2" s="2"/>
      <c r="D2" s="29" t="s">
        <v>15</v>
      </c>
      <c r="E2" s="28"/>
      <c r="F2" s="27"/>
      <c r="G2" s="27"/>
      <c r="H2" s="27"/>
      <c r="I2" s="27"/>
      <c r="J2" s="27"/>
      <c r="K2" s="27"/>
      <c r="L2" s="27"/>
      <c r="M2" s="27"/>
      <c r="N2" s="2"/>
    </row>
    <row r="3" spans="1:14" ht="21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customHeight="1" thickBot="1" x14ac:dyDescent="0.25">
      <c r="A4" s="2"/>
      <c r="B4" s="2"/>
      <c r="C4" s="2"/>
      <c r="D4" s="46" t="s">
        <v>16</v>
      </c>
      <c r="E4" s="47"/>
      <c r="F4" s="47"/>
      <c r="G4" s="47"/>
      <c r="H4" s="47"/>
      <c r="I4" s="47"/>
      <c r="J4" s="48"/>
      <c r="K4" s="50" t="s">
        <v>8</v>
      </c>
      <c r="L4" s="50">
        <f>(L20-L19)/I6</f>
        <v>70</v>
      </c>
      <c r="M4" s="30"/>
      <c r="N4" s="2"/>
    </row>
    <row r="5" spans="1:14" ht="3" customHeight="1" thickBot="1" x14ac:dyDescent="0.25">
      <c r="A5" s="2"/>
      <c r="B5" s="2"/>
      <c r="C5" s="2"/>
      <c r="D5" s="4"/>
      <c r="E5" s="5"/>
      <c r="F5" s="5"/>
      <c r="G5" s="6"/>
      <c r="H5" s="4"/>
      <c r="I5" s="11"/>
      <c r="J5" s="12"/>
      <c r="K5" s="50"/>
      <c r="L5" s="50"/>
      <c r="M5" s="30"/>
      <c r="N5" s="2"/>
    </row>
    <row r="6" spans="1:14" ht="14.25" customHeight="1" thickTop="1" x14ac:dyDescent="0.2">
      <c r="A6" s="50" t="s">
        <v>4</v>
      </c>
      <c r="B6" s="50">
        <f>(B12*B12)-(4*B9*(-0.00005))</f>
        <v>3.5399100000000004E-15</v>
      </c>
      <c r="C6" s="30"/>
      <c r="D6" s="40" t="s">
        <v>0</v>
      </c>
      <c r="E6" s="41"/>
      <c r="F6" s="41"/>
      <c r="G6" s="42"/>
      <c r="H6" s="13"/>
      <c r="I6" s="20">
        <v>0.1</v>
      </c>
      <c r="J6" s="14"/>
      <c r="K6" s="50" t="s">
        <v>2</v>
      </c>
      <c r="L6" s="50">
        <f>I12*L12</f>
        <v>56099.999999999993</v>
      </c>
      <c r="M6" s="30"/>
      <c r="N6" s="2"/>
    </row>
    <row r="7" spans="1:14" ht="3.75" customHeight="1" thickBot="1" x14ac:dyDescent="0.25">
      <c r="A7" s="50"/>
      <c r="B7" s="50"/>
      <c r="C7" s="30"/>
      <c r="D7" s="8"/>
      <c r="E7" s="9"/>
      <c r="F7" s="9"/>
      <c r="G7" s="10"/>
      <c r="H7" s="8"/>
      <c r="I7" s="15"/>
      <c r="J7" s="16"/>
      <c r="K7" s="50"/>
      <c r="L7" s="50"/>
      <c r="M7" s="30"/>
      <c r="N7" s="2"/>
    </row>
    <row r="8" spans="1:14" ht="3.75" customHeight="1" thickBot="1" x14ac:dyDescent="0.25">
      <c r="A8" s="50"/>
      <c r="B8" s="50"/>
      <c r="C8" s="30"/>
      <c r="D8" s="17"/>
      <c r="E8" s="18"/>
      <c r="F8" s="18"/>
      <c r="G8" s="19"/>
      <c r="H8" s="18"/>
      <c r="I8" s="11"/>
      <c r="J8" s="12"/>
      <c r="K8" s="50"/>
      <c r="L8" s="50"/>
      <c r="M8" s="30"/>
      <c r="N8" s="2"/>
    </row>
    <row r="9" spans="1:14" ht="13.5" thickTop="1" x14ac:dyDescent="0.2">
      <c r="A9" s="50" t="s">
        <v>5</v>
      </c>
      <c r="B9" s="50">
        <f>L21*I12/(I9*1000000000000)</f>
        <v>1.9635000000000003E-12</v>
      </c>
      <c r="C9" s="30"/>
      <c r="D9" s="43" t="s">
        <v>1</v>
      </c>
      <c r="E9" s="44"/>
      <c r="F9" s="44"/>
      <c r="G9" s="45"/>
      <c r="H9" s="7"/>
      <c r="I9" s="20">
        <v>0.5</v>
      </c>
      <c r="J9" s="14"/>
      <c r="K9" s="50" t="s">
        <v>3</v>
      </c>
      <c r="L9" s="50">
        <f>(1000+L4)*L6/1000000</f>
        <v>60.026999999999994</v>
      </c>
      <c r="M9" s="30"/>
      <c r="N9" s="2"/>
    </row>
    <row r="10" spans="1:14" ht="3.75" customHeight="1" thickBot="1" x14ac:dyDescent="0.25">
      <c r="A10" s="50"/>
      <c r="B10" s="50"/>
      <c r="C10" s="30"/>
      <c r="D10" s="8"/>
      <c r="E10" s="9"/>
      <c r="F10" s="9"/>
      <c r="G10" s="10"/>
      <c r="H10" s="9"/>
      <c r="I10" s="15"/>
      <c r="J10" s="16"/>
      <c r="K10" s="50"/>
      <c r="L10" s="50"/>
      <c r="M10" s="30"/>
      <c r="N10" s="2"/>
    </row>
    <row r="11" spans="1:14" ht="3.75" customHeight="1" thickBot="1" x14ac:dyDescent="0.25">
      <c r="A11" s="50"/>
      <c r="B11" s="50"/>
      <c r="C11" s="30"/>
      <c r="D11" s="17"/>
      <c r="E11" s="18"/>
      <c r="F11" s="18"/>
      <c r="G11" s="19"/>
      <c r="H11" s="18"/>
      <c r="I11" s="11"/>
      <c r="J11" s="12"/>
      <c r="K11" s="50"/>
      <c r="L11" s="50"/>
      <c r="M11" s="30"/>
      <c r="N11" s="2"/>
    </row>
    <row r="12" spans="1:14" ht="13.5" thickTop="1" x14ac:dyDescent="0.2">
      <c r="A12" s="50" t="s">
        <v>6</v>
      </c>
      <c r="B12" s="50">
        <f>1000*I12/1000000000000</f>
        <v>5.6099999999999999E-8</v>
      </c>
      <c r="C12" s="30"/>
      <c r="D12" s="43" t="s">
        <v>9</v>
      </c>
      <c r="E12" s="44"/>
      <c r="F12" s="44"/>
      <c r="G12" s="45"/>
      <c r="H12" s="7"/>
      <c r="I12" s="20">
        <v>56.1</v>
      </c>
      <c r="J12" s="14"/>
      <c r="K12" s="50" t="s">
        <v>7</v>
      </c>
      <c r="L12" s="50">
        <f>L4*I9*0.5/L21</f>
        <v>999.99999999999989</v>
      </c>
      <c r="M12" s="30"/>
      <c r="N12" s="2"/>
    </row>
    <row r="13" spans="1:14" ht="3.75" customHeight="1" thickBot="1" x14ac:dyDescent="0.25">
      <c r="A13" s="2"/>
      <c r="B13" s="2"/>
      <c r="C13" s="2"/>
      <c r="D13" s="8"/>
      <c r="E13" s="9"/>
      <c r="F13" s="9"/>
      <c r="G13" s="10"/>
      <c r="H13" s="9"/>
      <c r="I13" s="15"/>
      <c r="J13" s="16"/>
      <c r="K13" s="2"/>
      <c r="L13" s="2"/>
      <c r="M13" s="2"/>
      <c r="N13" s="2"/>
    </row>
    <row r="14" spans="1:14" ht="20.25" customHeight="1" thickBot="1" x14ac:dyDescent="0.25">
      <c r="A14" s="2"/>
      <c r="B14" s="2"/>
      <c r="C14" s="2"/>
      <c r="D14" s="35" t="s">
        <v>7</v>
      </c>
      <c r="E14" s="36"/>
      <c r="F14" s="36"/>
      <c r="G14" s="37"/>
      <c r="H14" s="51">
        <f>IF(L9&lt;50,L12,(-B12+SQRT(B6))*0.5/B9)</f>
        <v>865.07328457873587</v>
      </c>
      <c r="I14" s="52"/>
      <c r="J14" s="53"/>
      <c r="K14" s="2"/>
      <c r="L14" s="2"/>
      <c r="M14" s="2"/>
      <c r="N14" s="2"/>
    </row>
    <row r="15" spans="1:14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">
      <c r="A16" s="2"/>
      <c r="B16" s="2" t="s">
        <v>17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5.5" customHeight="1" x14ac:dyDescent="0.2">
      <c r="A17" s="2"/>
      <c r="B17" s="38" t="s">
        <v>18</v>
      </c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"/>
    </row>
    <row r="18" spans="1:14" ht="37.5" customHeight="1" thickBot="1" x14ac:dyDescent="0.25">
      <c r="A18" s="2"/>
      <c r="B18" s="38" t="s">
        <v>19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2"/>
    </row>
    <row r="19" spans="1:14" ht="25.5" customHeight="1" x14ac:dyDescent="0.2">
      <c r="A19" s="2"/>
      <c r="B19" s="31" t="s">
        <v>11</v>
      </c>
      <c r="C19" s="32"/>
      <c r="D19" s="23">
        <v>0.2</v>
      </c>
      <c r="E19" s="23">
        <v>0.5</v>
      </c>
      <c r="F19" s="23">
        <v>0.75</v>
      </c>
      <c r="G19" s="24">
        <v>1</v>
      </c>
      <c r="H19" s="2"/>
      <c r="I19" s="21"/>
      <c r="J19" s="2"/>
      <c r="K19" s="50" t="s">
        <v>24</v>
      </c>
      <c r="L19" s="50">
        <v>12.5</v>
      </c>
      <c r="M19" s="2"/>
      <c r="N19" s="2"/>
    </row>
    <row r="20" spans="1:14" ht="25.5" customHeight="1" thickBot="1" x14ac:dyDescent="0.25">
      <c r="A20" s="2"/>
      <c r="B20" s="33" t="s">
        <v>20</v>
      </c>
      <c r="C20" s="34"/>
      <c r="D20" s="25" t="s">
        <v>10</v>
      </c>
      <c r="E20" s="25" t="s">
        <v>12</v>
      </c>
      <c r="F20" s="25" t="s">
        <v>13</v>
      </c>
      <c r="G20" s="26" t="s">
        <v>14</v>
      </c>
      <c r="H20" s="2"/>
      <c r="I20" s="22"/>
      <c r="J20" s="2"/>
      <c r="K20" s="50" t="s">
        <v>25</v>
      </c>
      <c r="L20" s="50">
        <v>19.5</v>
      </c>
      <c r="M20" s="2"/>
      <c r="N20" s="2"/>
    </row>
    <row r="21" spans="1:14" x14ac:dyDescent="0.2">
      <c r="A21" s="2"/>
      <c r="B21" s="2" t="s">
        <v>21</v>
      </c>
      <c r="C21" s="2"/>
      <c r="D21" s="2"/>
      <c r="E21" s="2"/>
      <c r="F21" s="2"/>
      <c r="G21" s="2"/>
      <c r="H21" s="2"/>
      <c r="I21" s="2"/>
      <c r="J21" s="2"/>
      <c r="K21" s="50" t="s">
        <v>26</v>
      </c>
      <c r="L21" s="50">
        <v>1.7500000000000002E-2</v>
      </c>
      <c r="M21" s="2"/>
      <c r="N21" s="2"/>
    </row>
    <row r="22" spans="1:14" x14ac:dyDescent="0.2">
      <c r="A22" s="2"/>
      <c r="B22" s="2" t="s">
        <v>22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2"/>
      <c r="B23" s="2" t="s">
        <v>23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idden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14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</sheetData>
  <sheetProtection algorithmName="SHA-512" hashValue="hCjKm60oDyWfDE8y0GFemL6/ZUI3mvfYqEI2GJc/ZQQcbwpGRXa1yM0cnK2/C4X+/y41mEgYFKY7VTjS1g5Aaw==" saltValue="W4sesPfx62lITJ1POefmmA==" spinCount="100000" sheet="1" formatCells="0" formatColumns="0" formatRows="0" insertColumns="0" insertRows="0" insertHyperlinks="0" deleteColumns="0" deleteRows="0" sort="0" autoFilter="0" pivotTables="0"/>
  <mergeCells count="10">
    <mergeCell ref="D6:G6"/>
    <mergeCell ref="D9:G9"/>
    <mergeCell ref="D12:G12"/>
    <mergeCell ref="D4:J4"/>
    <mergeCell ref="B19:C19"/>
    <mergeCell ref="B20:C20"/>
    <mergeCell ref="D14:G14"/>
    <mergeCell ref="H14:J14"/>
    <mergeCell ref="B17:M17"/>
    <mergeCell ref="B18:M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2023-12-15T08:41:45Z</dcterms:modified>
</cp:coreProperties>
</file>